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ketkalkul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<sst xmlns="http://schemas.openxmlformats.org/spreadsheetml/2006/main" uniqueCount="35">
  <si>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Kalkulation für Umrah-Pakete</t>
  </si>
  <si>
    <t>Füllen Sie die gelben Zellen aus. Alles andere wird berechnet.  ·  Vorlage von Ziyara — Software für Umrah- &amp; Hadsch-Agenturen — ziyara.io</t>
  </si>
  <si>
    <t>Gruppe</t>
  </si>
  <si>
    <t>Pilger in der Gruppe</t>
  </si>
  <si>
    <t>Hotels</t>
  </si>
  <si>
    <t>Nächte in Makkah</t>
  </si>
  <si>
    <t>Zimmerpreis in Makkah pro Nacht</t>
  </si>
  <si>
    <t>Nächte in Madinah</t>
  </si>
  <si>
    <t>Zimmerpreis in Madinah pro Nacht</t>
  </si>
  <si>
    <t>Kosten pro Pilger</t>
  </si>
  <si>
    <t>Flug (Gruppentarif)</t>
  </si>
  <si>
    <t>Visum &amp; Versicherung</t>
  </si>
  <si>
    <t>Verpflegung &amp; Sonstiges</t>
  </si>
  <si>
    <t>Fixkosten der Gruppe (gesamt)</t>
  </si>
  <si>
    <t>Transport &amp; Ziyarat</t>
  </si>
  <si>
    <t>Reiseleiter / Gruppenleiter</t>
  </si>
  <si>
    <t>Sonstige Fixkosten</t>
  </si>
  <si>
    <t>Puffer &amp; Marge</t>
  </si>
  <si>
    <t>Puffer für Wechselkurs &amp; Unvorhergesehenes (%)</t>
  </si>
  <si>
    <t>Marge (%)</t>
  </si>
  <si>
    <t>Zimmertyp</t>
  </si>
  <si>
    <t>Vierbett</t>
  </si>
  <si>
    <t>Dreibett</t>
  </si>
  <si>
    <t>Doppel</t>
  </si>
  <si>
    <t>Pilger pro Zimmer</t>
  </si>
  <si>
    <t>Hotels pro Pilger</t>
  </si>
  <si>
    <t>Fixkosten pro Pilger</t>
  </si>
  <si>
    <t>Echte Kosten pro Pilger</t>
  </si>
  <si>
    <t>Verkaufspreis</t>
  </si>
  <si>
    <t>Gewinn pro Pilger</t>
  </si>
  <si>
    <t>Wenn die Gruppe nicht voll wird</t>
  </si>
  <si>
    <t>Der Vierbett-Preis bleibt wie oben berechnet, die Fixkosten teilen sich aber weniger Pilger.</t>
  </si>
  <si>
    <t>Reisende Pilger</t>
  </si>
  <si>
    <t>Echte Kosten (Vierbett)</t>
  </si>
  <si>
    <t>Gruppengewinn zu Ihrem Vierbett-Preis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</si>
</sst>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1"/>
      <strike val="0"/>
      <u val="none"/>
      <sz val="11"/>
      <color rgb="FF64748B"/>
      <name val="Calibri"/>
    </font>
    <font>
      <b val="1"/>
      <i val="0"/>
      <strike val="0"/>
      <u val="none"/>
      <sz val="11"/>
      <color rgb="FF047857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3C7"/>
        <bgColor rgb="FF000000"/>
      </patternFill>
    </fill>
    <fill>
      <patternFill patternType="solid">
        <fgColor rgb="FF047857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0" numFmtId="0" fillId="2" borderId="0" applyFont="0" applyNumberFormat="0" applyFill="1" applyBorder="0" applyAlignment="0"/>
    <xf xfId="0" fontId="0" numFmtId="10" fillId="2" borderId="0" applyFont="0" applyNumberFormat="1" applyFill="1" applyBorder="0" applyAlignment="0"/>
    <xf xfId="0" fontId="0" numFmtId="4" fillId="2" borderId="0" applyFont="0" applyNumberFormat="1" applyFill="1" applyBorder="0" applyAlignment="0"/>
    <xf xfId="0" fontId="0" numFmtId="4" fillId="0" borderId="0" applyFont="0" applyNumberFormat="1" applyFill="0" applyBorder="0" applyAlignment="0"/>
    <xf xfId="0" fontId="5" numFmtId="0" fillId="3" borderId="0" applyFont="1" applyNumberFormat="0" applyFill="1" applyBorder="0" applyAlignment="1">
      <alignment vertical="bottom" textRotation="0" wrapText="true" shrinkToFit="false"/>
    </xf>
    <xf xfId="0" fontId="1" numFmtId="4" fillId="0" borderId="0" applyFont="1" applyNumberFormat="1" applyFill="0" applyBorder="0" applyAlignment="0"/>
  </cellXfs>
  <cellStyles count="1">
    <cellStyle name="Normal" xfId="0" builtinId="0"/>
  </cellStyles>
  <dxfs count="1">
    <dxf>
      <fill>
        <patternFill patternType="solid">
          <bgColor rgb="FFFCA5A5"/>
        </patternFill>
      </fill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C38" sqref="C38:C41"/>
    </sheetView>
  </sheetViews>
  <sheetFormatPr defaultRowHeight="14.4" outlineLevelRow="0" outlineLevelCol="0"/>
  <cols>
    <col min="1" max="1" width="44" customWidth="true" style="0"/>
    <col min="2" max="2" width="18" customWidth="true" style="0"/>
    <col min="3" max="3" width="22" customWidth="true" style="0"/>
    <col min="4" max="4" width="18" customWidth="true" style="0"/>
  </cols>
  <sheetData>
    <row r="1" spans="1:4">
      <c r="A1" s="2" t="s">
        <v>0</v>
      </c>
    </row>
    <row r="2" spans="1:4">
      <c r="A2" s="3" t="s">
        <v>1</v>
      </c>
    </row>
    <row r="4" spans="1:4">
      <c r="A4" s="4" t="s">
        <v>2</v>
      </c>
    </row>
    <row r="5" spans="1:4">
      <c r="A5" t="s">
        <v>3</v>
      </c>
      <c r="B5" s="5">
        <v>45</v>
      </c>
    </row>
    <row r="7" spans="1:4">
      <c r="A7" s="4" t="s">
        <v>4</v>
      </c>
    </row>
    <row r="8" spans="1:4">
      <c r="A8" t="s">
        <v>5</v>
      </c>
      <c r="B8" s="5">
        <v>6</v>
      </c>
    </row>
    <row r="9" spans="1:4">
      <c r="A9" t="s">
        <v>6</v>
      </c>
      <c r="B9" s="7">
        <v>120</v>
      </c>
    </row>
    <row r="10" spans="1:4">
      <c r="A10" t="s">
        <v>7</v>
      </c>
      <c r="B10" s="5">
        <v>4</v>
      </c>
    </row>
    <row r="11" spans="1:4">
      <c r="A11" t="s">
        <v>8</v>
      </c>
      <c r="B11" s="7">
        <v>100</v>
      </c>
    </row>
    <row r="13" spans="1:4">
      <c r="A13" s="4" t="s">
        <v>9</v>
      </c>
    </row>
    <row r="14" spans="1:4">
      <c r="A14" t="s">
        <v>10</v>
      </c>
      <c r="B14" s="7">
        <v>650</v>
      </c>
    </row>
    <row r="15" spans="1:4">
      <c r="A15" t="s">
        <v>11</v>
      </c>
      <c r="B15" s="7">
        <v>220</v>
      </c>
    </row>
    <row r="16" spans="1:4">
      <c r="A16" t="s">
        <v>12</v>
      </c>
      <c r="B16" s="7">
        <v>0</v>
      </c>
    </row>
    <row r="17" spans="1:4">
      <c r="B17" s="8"/>
    </row>
    <row r="18" spans="1:4">
      <c r="A18" s="4" t="s">
        <v>13</v>
      </c>
      <c r="B18" s="8"/>
    </row>
    <row r="19" spans="1:4">
      <c r="A19" t="s">
        <v>14</v>
      </c>
      <c r="B19" s="7">
        <v>3600</v>
      </c>
    </row>
    <row r="20" spans="1:4">
      <c r="A20" t="s">
        <v>15</v>
      </c>
      <c r="B20" s="7">
        <v>2250</v>
      </c>
    </row>
    <row r="21" spans="1:4">
      <c r="A21" t="s">
        <v>16</v>
      </c>
      <c r="B21" s="7">
        <v>0</v>
      </c>
    </row>
    <row r="23" spans="1:4">
      <c r="A23" s="4" t="s">
        <v>17</v>
      </c>
    </row>
    <row r="24" spans="1:4">
      <c r="A24" t="s">
        <v>18</v>
      </c>
      <c r="B24" s="6">
        <v>0.04</v>
      </c>
    </row>
    <row r="25" spans="1:4">
      <c r="A25" t="s">
        <v>19</v>
      </c>
      <c r="B25" s="6">
        <v>0.12</v>
      </c>
    </row>
    <row r="27" spans="1:4">
      <c r="A27" s="9" t="s">
        <v>20</v>
      </c>
      <c r="B27" s="9" t="s">
        <v>21</v>
      </c>
      <c r="C27" s="9" t="s">
        <v>22</v>
      </c>
      <c r="D27" s="9" t="s">
        <v>23</v>
      </c>
    </row>
    <row r="28" spans="1:4">
      <c r="A28" t="s">
        <v>24</v>
      </c>
      <c r="B28">
        <v>4</v>
      </c>
      <c r="C28">
        <v>3</v>
      </c>
      <c r="D28">
        <v>2</v>
      </c>
    </row>
    <row r="29" spans="1:4">
      <c r="A29" t="s">
        <v>25</v>
      </c>
      <c r="B29" s="8">
        <f>($B$8*$B$9+$B$10*$B$11)/B28</f>
        <v>280</v>
      </c>
      <c r="C29" s="8">
        <f>($B$8*$B$9+$B$10*$B$11)/C28</f>
        <v>373.33333333333</v>
      </c>
      <c r="D29" s="8">
        <f>($B$8*$B$9+$B$10*$B$11)/D28</f>
        <v>560</v>
      </c>
    </row>
    <row r="30" spans="1:4">
      <c r="A30" t="s">
        <v>26</v>
      </c>
      <c r="B30" s="8">
        <f>SUM($B$19:$B$21)/$B$5</f>
        <v>130</v>
      </c>
      <c r="C30" s="8">
        <f>SUM($B$19:$B$21)/$B$5</f>
        <v>130</v>
      </c>
      <c r="D30" s="8">
        <f>SUM($B$19:$B$21)/$B$5</f>
        <v>130</v>
      </c>
    </row>
    <row r="31" spans="1:4">
      <c r="A31" t="s">
        <v>27</v>
      </c>
      <c r="B31" s="8">
        <f>SUM($B$14:$B$16)+B29+B30</f>
        <v>1280</v>
      </c>
      <c r="C31" s="8">
        <f>SUM($B$14:$B$16)+C29+C30</f>
        <v>1373.3333333333</v>
      </c>
      <c r="D31" s="8">
        <f>SUM($B$14:$B$16)+D29+D30</f>
        <v>1560</v>
      </c>
    </row>
    <row r="32" spans="1:4">
      <c r="A32" s="1" t="s">
        <v>28</v>
      </c>
      <c r="B32" s="10">
        <f>B31*(1+$B$24)*(1+$B$25)</f>
        <v>1490.944</v>
      </c>
      <c r="C32" s="10">
        <f>C31*(1+$B$24)*(1+$B$25)</f>
        <v>1599.6586666667</v>
      </c>
      <c r="D32" s="10">
        <f>D31*(1+$B$24)*(1+$B$25)</f>
        <v>1817.088</v>
      </c>
    </row>
    <row r="33" spans="1:4">
      <c r="A33" t="s">
        <v>29</v>
      </c>
      <c r="B33" s="8">
        <f>B32-B31</f>
        <v>210.944</v>
      </c>
      <c r="C33" s="8">
        <f>C32-C31</f>
        <v>226.32533333333</v>
      </c>
      <c r="D33" s="8">
        <f>D32-D31</f>
        <v>257.088</v>
      </c>
    </row>
    <row r="35" spans="1:4">
      <c r="A35" s="4" t="s">
        <v>30</v>
      </c>
    </row>
    <row r="36" spans="1:4">
      <c r="A36" s="3" t="s">
        <v>31</v>
      </c>
    </row>
    <row r="37" spans="1:4">
      <c r="A37" s="9" t="s">
        <v>32</v>
      </c>
      <c r="B37" s="9" t="s">
        <v>33</v>
      </c>
      <c r="C37" s="9" t="s">
        <v>34</v>
      </c>
    </row>
    <row r="38" spans="1:4">
      <c r="A38">
        <f>$B$5</f>
        <v>45</v>
      </c>
      <c r="B38" s="8">
        <f>SUM($B$14:$B$16)+$B$29+SUM($B$19:$B$21)/A38</f>
        <v>1280</v>
      </c>
      <c r="C38" s="8">
        <f>($B$32-B38)*A38</f>
        <v>9492.48</v>
      </c>
    </row>
    <row r="39" spans="1:4">
      <c r="A39">
        <f>MAX(1,$B$5-5)</f>
        <v>40</v>
      </c>
      <c r="B39" s="8">
        <f>SUM($B$14:$B$16)+$B$29+SUM($B$19:$B$21)/A39</f>
        <v>1296.25</v>
      </c>
      <c r="C39" s="8">
        <f>($B$32-B39)*A39</f>
        <v>7787.76</v>
      </c>
    </row>
    <row r="40" spans="1:4">
      <c r="A40">
        <f>MAX(1,$B$5-10)</f>
        <v>35</v>
      </c>
      <c r="B40" s="8">
        <f>SUM($B$14:$B$16)+$B$29+SUM($B$19:$B$21)/A40</f>
        <v>1317.1428571429</v>
      </c>
      <c r="C40" s="8">
        <f>($B$32-B40)*A40</f>
        <v>6083.04</v>
      </c>
    </row>
    <row r="41" spans="1:4">
      <c r="A41">
        <f>MAX(1,$B$5-15)</f>
        <v>30</v>
      </c>
      <c r="B41" s="8">
        <f>SUM($B$14:$B$16)+$B$29+SUM($B$19:$B$21)/A41</f>
        <v>1345</v>
      </c>
      <c r="C41" s="8">
        <f>($B$32-B41)*A41</f>
        <v>4378.32</v>
      </c>
    </row>
  </sheetData>
  <conditionalFormatting sqref="C38:C41">
    <cfRule type="expression" dxfId="0" priority="1">
      <formula>C38&lt;0</formula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Paketkalkulation</vt:lpstr>
    </vt:vector>
  </TitlesOfParts>
  <Company>Ziyara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Ziyara</dc:creator>
  <cp:lastModifiedBy>Unknown Creator</cp:lastModifiedBy>
  <dcterms:created xsi:type="dcterms:W3CDTF">2026-09-14T13:46:51+02:00</dcterms:created>
  <dcterms:modified xsi:type="dcterms:W3CDTF">2026-09-14T13:46:51+02:00</dcterms:modified>
  <dc:title>Untitled Spreadsheet</dc:title>
  <dc:description>Vorlage von Ziyara — Software für Umrah- &amp; Hadsch-Agenturen — ziyara.io</dc:description>
  <dc:subject/>
  <cp:keywords/>
  <cp:category/>
</cp:coreProperties>
</file>